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dget\Budget 2021\"/>
    </mc:Choice>
  </mc:AlternateContent>
  <xr:revisionPtr revIDLastSave="0" documentId="13_ncr:1_{B3559EB6-5C42-477B-B585-73EADC47C2BD}" xr6:coauthVersionLast="45" xr6:coauthVersionMax="45" xr10:uidLastSave="{00000000-0000-0000-0000-000000000000}"/>
  <bookViews>
    <workbookView xWindow="-120" yWindow="-120" windowWidth="29040" windowHeight="15840" xr2:uid="{EDFD93FD-F963-423B-95E5-7EBF380FF190}"/>
  </bookViews>
  <sheets>
    <sheet name="Emigration Canyon" sheetId="2" r:id="rId1"/>
    <sheet name="Sheet1" sheetId="1" r:id="rId2"/>
  </sheets>
  <externalReferences>
    <externalReference r:id="rId3"/>
  </externalReferences>
  <definedNames>
    <definedName name="_xlnm.Print_Area" localSheetId="0">'Emigration Canyon'!$A$4:$H$136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2" i="2" l="1"/>
  <c r="G132" i="2"/>
  <c r="G134" i="2" s="1"/>
  <c r="F132" i="2"/>
  <c r="F134" i="2" s="1"/>
  <c r="E132" i="2"/>
  <c r="D132" i="2"/>
  <c r="D134" i="2" s="1"/>
  <c r="C132" i="2"/>
  <c r="H127" i="2"/>
  <c r="G127" i="2"/>
  <c r="F127" i="2"/>
  <c r="E127" i="2"/>
  <c r="D127" i="2"/>
  <c r="C127" i="2"/>
  <c r="C134" i="2" s="1"/>
  <c r="G123" i="2"/>
  <c r="F123" i="2"/>
  <c r="D123" i="2"/>
  <c r="C123" i="2"/>
  <c r="H118" i="2"/>
  <c r="H123" i="2" s="1"/>
  <c r="H134" i="2" s="1"/>
  <c r="E94" i="2"/>
  <c r="E123" i="2" s="1"/>
  <c r="H88" i="2"/>
  <c r="F88" i="2"/>
  <c r="E88" i="2"/>
  <c r="D88" i="2"/>
  <c r="C88" i="2"/>
  <c r="K87" i="2"/>
  <c r="G84" i="2"/>
  <c r="F84" i="2"/>
  <c r="H82" i="2"/>
  <c r="H84" i="2" s="1"/>
  <c r="G82" i="2"/>
  <c r="F82" i="2"/>
  <c r="E82" i="2"/>
  <c r="E84" i="2" s="1"/>
  <c r="D82" i="2"/>
  <c r="D84" i="2" s="1"/>
  <c r="C82" i="2"/>
  <c r="C84" i="2" s="1"/>
  <c r="H77" i="2"/>
  <c r="G77" i="2"/>
  <c r="F77" i="2"/>
  <c r="E77" i="2"/>
  <c r="D77" i="2"/>
  <c r="C77" i="2"/>
  <c r="H73" i="2"/>
  <c r="H71" i="2"/>
  <c r="G71" i="2"/>
  <c r="G73" i="2" s="1"/>
  <c r="F71" i="2"/>
  <c r="F73" i="2" s="1"/>
  <c r="E71" i="2"/>
  <c r="E73" i="2" s="1"/>
  <c r="D71" i="2"/>
  <c r="D73" i="2" s="1"/>
  <c r="C71" i="2"/>
  <c r="H67" i="2"/>
  <c r="G67" i="2"/>
  <c r="F67" i="2"/>
  <c r="E67" i="2"/>
  <c r="D67" i="2"/>
  <c r="C67" i="2"/>
  <c r="C73" i="2" s="1"/>
  <c r="E62" i="2"/>
  <c r="C62" i="2"/>
  <c r="H60" i="2"/>
  <c r="H62" i="2" s="1"/>
  <c r="G60" i="2"/>
  <c r="G62" i="2" s="1"/>
  <c r="F60" i="2"/>
  <c r="F62" i="2" s="1"/>
  <c r="E60" i="2"/>
  <c r="D60" i="2"/>
  <c r="D62" i="2" s="1"/>
  <c r="C60" i="2"/>
  <c r="F54" i="2"/>
  <c r="H52" i="2"/>
  <c r="G52" i="2"/>
  <c r="F52" i="2"/>
  <c r="E52" i="2"/>
  <c r="E54" i="2" s="1"/>
  <c r="D52" i="2"/>
  <c r="D54" i="2" s="1"/>
  <c r="C52" i="2"/>
  <c r="C54" i="2" s="1"/>
  <c r="H48" i="2"/>
  <c r="G48" i="2"/>
  <c r="F48" i="2"/>
  <c r="E48" i="2"/>
  <c r="D48" i="2"/>
  <c r="C48" i="2"/>
  <c r="F44" i="2"/>
  <c r="E44" i="2"/>
  <c r="D44" i="2"/>
  <c r="C44" i="2"/>
  <c r="G43" i="2"/>
  <c r="H43" i="2" s="1"/>
  <c r="H44" i="2" s="1"/>
  <c r="F40" i="2"/>
  <c r="E40" i="2"/>
  <c r="D40" i="2"/>
  <c r="C40" i="2"/>
  <c r="G39" i="2"/>
  <c r="H39" i="2" s="1"/>
  <c r="H40" i="2" s="1"/>
  <c r="H35" i="2"/>
  <c r="H33" i="2"/>
  <c r="G33" i="2"/>
  <c r="G35" i="2" s="1"/>
  <c r="F33" i="2"/>
  <c r="F35" i="2" s="1"/>
  <c r="E33" i="2"/>
  <c r="E35" i="2" s="1"/>
  <c r="D33" i="2"/>
  <c r="D35" i="2" s="1"/>
  <c r="C33" i="2"/>
  <c r="H27" i="2"/>
  <c r="G27" i="2"/>
  <c r="F27" i="2"/>
  <c r="E27" i="2"/>
  <c r="D27" i="2"/>
  <c r="C27" i="2"/>
  <c r="C35" i="2" s="1"/>
  <c r="H23" i="2"/>
  <c r="G23" i="2"/>
  <c r="F23" i="2"/>
  <c r="E23" i="2"/>
  <c r="D23" i="2"/>
  <c r="C23" i="2"/>
  <c r="H16" i="2"/>
  <c r="G16" i="2"/>
  <c r="F16" i="2"/>
  <c r="F18" i="2" s="1"/>
  <c r="E16" i="2"/>
  <c r="E18" i="2" s="1"/>
  <c r="D16" i="2"/>
  <c r="D18" i="2" s="1"/>
  <c r="C16" i="2"/>
  <c r="F12" i="2"/>
  <c r="E12" i="2"/>
  <c r="D12" i="2"/>
  <c r="C12" i="2"/>
  <c r="C18" i="2" s="1"/>
  <c r="G11" i="2"/>
  <c r="H11" i="2" s="1"/>
  <c r="H12" i="2" s="1"/>
  <c r="H18" i="2" s="1"/>
  <c r="C90" i="2" l="1"/>
  <c r="C136" i="2" s="1"/>
  <c r="E90" i="2"/>
  <c r="H54" i="2"/>
  <c r="F90" i="2"/>
  <c r="F136" i="2" s="1"/>
  <c r="E134" i="2"/>
  <c r="D90" i="2"/>
  <c r="D136" i="2" s="1"/>
  <c r="H90" i="2"/>
  <c r="H136" i="2" s="1"/>
  <c r="G40" i="2"/>
  <c r="G44" i="2"/>
  <c r="G12" i="2"/>
  <c r="G18" i="2" s="1"/>
  <c r="E136" i="2" l="1"/>
  <c r="G54" i="2"/>
  <c r="G90" i="2" s="1"/>
  <c r="G136" i="2" s="1"/>
</calcChain>
</file>

<file path=xl/sharedStrings.xml><?xml version="1.0" encoding="utf-8"?>
<sst xmlns="http://schemas.openxmlformats.org/spreadsheetml/2006/main" count="119" uniqueCount="118">
  <si>
    <t>Greater Salt Lake Municipal Services District</t>
  </si>
  <si>
    <t>Budgeting Worksheet</t>
  </si>
  <si>
    <t>40 Emigration - 01/01/2021 to 12/31/2021</t>
  </si>
  <si>
    <t xml:space="preserve"> Account No.</t>
  </si>
  <si>
    <t>2018_x000D_ Actual</t>
  </si>
  <si>
    <t>2019_x000D_ Actual</t>
  </si>
  <si>
    <t>2020_x000D_ Actual</t>
  </si>
  <si>
    <t>2020_x000D_ Budget</t>
  </si>
  <si>
    <t>2021
 Budget</t>
  </si>
  <si>
    <t>2021
 Budget with 5% reduction</t>
  </si>
  <si>
    <t>Worksheet_x000D_ Notes</t>
  </si>
  <si>
    <t>Change In Net Position</t>
  </si>
  <si>
    <t xml:space="preserve">  Revenue:</t>
  </si>
  <si>
    <t xml:space="preserve">    Taxes</t>
  </si>
  <si>
    <t xml:space="preserve">      Sales taxes</t>
  </si>
  <si>
    <t xml:space="preserve">        3100.300 Sales Tax</t>
  </si>
  <si>
    <t xml:space="preserve">      Total Sales taxes</t>
  </si>
  <si>
    <t xml:space="preserve">      Franchise taxes</t>
  </si>
  <si>
    <t xml:space="preserve">        3100.400 Franchise Fee</t>
  </si>
  <si>
    <t xml:space="preserve">      Total Franchise taxes</t>
  </si>
  <si>
    <t xml:space="preserve">    Total Taxes</t>
  </si>
  <si>
    <t xml:space="preserve">    Licenses and permits</t>
  </si>
  <si>
    <t xml:space="preserve">      Business licenses</t>
  </si>
  <si>
    <t xml:space="preserve">        3100.130 Business Licenses</t>
  </si>
  <si>
    <t xml:space="preserve">      Total Business licenses</t>
  </si>
  <si>
    <t xml:space="preserve">      Building permits</t>
  </si>
  <si>
    <t xml:space="preserve">        3100.260 Building Permit</t>
  </si>
  <si>
    <t xml:space="preserve">      Total Building permits</t>
  </si>
  <si>
    <t xml:space="preserve">      Other license and permits</t>
  </si>
  <si>
    <t xml:space="preserve">        3100.261 Other Permits</t>
  </si>
  <si>
    <t xml:space="preserve">        3100.263 Sewer and Water Permits</t>
  </si>
  <si>
    <t xml:space="preserve">        3100.264 Zoning-Land Use Permit</t>
  </si>
  <si>
    <t xml:space="preserve">      Total Other license and permits</t>
  </si>
  <si>
    <t xml:space="preserve">    Total Licenses and permits</t>
  </si>
  <si>
    <t xml:space="preserve">    Intergovernmental revenue</t>
  </si>
  <si>
    <t xml:space="preserve">      Intergovernmental Other</t>
  </si>
  <si>
    <t xml:space="preserve">        3100.350 SB 136 Sales Tax</t>
  </si>
  <si>
    <t xml:space="preserve">      Total Intergovernmental Other</t>
  </si>
  <si>
    <t xml:space="preserve">      B&amp;C Road Fund Allotment</t>
  </si>
  <si>
    <t xml:space="preserve">        3100.560 B&amp;C Road Fund Allotment</t>
  </si>
  <si>
    <t xml:space="preserve">      Total B&amp;C Road Fund Allotment</t>
  </si>
  <si>
    <t xml:space="preserve">      State liquor fund</t>
  </si>
  <si>
    <t xml:space="preserve">        3100.580 State Liquor Fund Allotment</t>
  </si>
  <si>
    <t xml:space="preserve">      Total State liquor fund</t>
  </si>
  <si>
    <t xml:space="preserve">      CARES Act</t>
  </si>
  <si>
    <t xml:space="preserve">        3100.321 Grants-CARES</t>
  </si>
  <si>
    <t xml:space="preserve">      Total CARES Act</t>
  </si>
  <si>
    <t xml:space="preserve">    Total Intergovernmental revenue</t>
  </si>
  <si>
    <t xml:space="preserve">    Charges for services</t>
  </si>
  <si>
    <t xml:space="preserve">      Charges other</t>
  </si>
  <si>
    <t xml:space="preserve">        3100.420 Engineering Services</t>
  </si>
  <si>
    <t xml:space="preserve">        3100.450 Planning Services</t>
  </si>
  <si>
    <t xml:space="preserve">      Total Charges other</t>
  </si>
  <si>
    <t xml:space="preserve">    Total Charges for services</t>
  </si>
  <si>
    <t xml:space="preserve">    Fines and forfeitures</t>
  </si>
  <si>
    <t xml:space="preserve">      Code enforcement fines and fees</t>
  </si>
  <si>
    <t xml:space="preserve">        3100.240 Code Enforcement Fines and Fees</t>
  </si>
  <si>
    <t xml:space="preserve">      Total Code enforcement fines and fees</t>
  </si>
  <si>
    <t xml:space="preserve">      Justice court fines/forfeitures</t>
  </si>
  <si>
    <t xml:space="preserve">        3100.500 Justice Court Fines/Forfeitures</t>
  </si>
  <si>
    <t xml:space="preserve">      Total Justice court fines/forfeitures</t>
  </si>
  <si>
    <t xml:space="preserve">    Total Fines and forfeitures</t>
  </si>
  <si>
    <t xml:space="preserve">    Interest</t>
  </si>
  <si>
    <t xml:space="preserve">      3600.100 Interest Earnings</t>
  </si>
  <si>
    <t xml:space="preserve">    Total Interest</t>
  </si>
  <si>
    <t xml:space="preserve">    Miscellaneous revenue</t>
  </si>
  <si>
    <t xml:space="preserve">      Miscellaneous other</t>
  </si>
  <si>
    <t xml:space="preserve">        3600.900 Other Revenue</t>
  </si>
  <si>
    <t xml:space="preserve">      Total Miscellaneous other</t>
  </si>
  <si>
    <t xml:space="preserve">    Total Miscellaneous revenue</t>
  </si>
  <si>
    <t xml:space="preserve">    Contributions and transfers</t>
  </si>
  <si>
    <t xml:space="preserve">      3800.100 Transfer In </t>
  </si>
  <si>
    <t xml:space="preserve">    Total Contributions and transfers</t>
  </si>
  <si>
    <t xml:space="preserve">  Total Revenue:</t>
  </si>
  <si>
    <t xml:space="preserve">  Expenditures:</t>
  </si>
  <si>
    <t xml:space="preserve">    Administration</t>
  </si>
  <si>
    <t xml:space="preserve">      4100.100 Wages</t>
  </si>
  <si>
    <t xml:space="preserve">      4100.130 Employee Benefits</t>
  </si>
  <si>
    <t xml:space="preserve">      4100.150 Social Security Tax</t>
  </si>
  <si>
    <t xml:space="preserve">      4100.160 Medicare</t>
  </si>
  <si>
    <t xml:space="preserve">      4100.200 Awards, Promotional &amp; Meals</t>
  </si>
  <si>
    <t xml:space="preserve">      4100.210 Subscriptions/Memberships</t>
  </si>
  <si>
    <t xml:space="preserve">      4100.220 Printing/Publications/Advertising</t>
  </si>
  <si>
    <t xml:space="preserve">      4100.230 Travel/Mileage</t>
  </si>
  <si>
    <t xml:space="preserve">      4100.240 Office Expense and Supplies</t>
  </si>
  <si>
    <t xml:space="preserve">      4100.250 Vehicle &amp; Equip Supplies and Maintenance</t>
  </si>
  <si>
    <t xml:space="preserve">      4100.255 Computer Equip/software</t>
  </si>
  <si>
    <t xml:space="preserve">      4100.280 Cell phone and Telephone</t>
  </si>
  <si>
    <t xml:space="preserve">      4100.310 Attorney-Civil</t>
  </si>
  <si>
    <t>Adopted revised schedule</t>
  </si>
  <si>
    <t xml:space="preserve">      4100.320 Attorney - Land Use</t>
  </si>
  <si>
    <t>for potential separate issues</t>
  </si>
  <si>
    <t xml:space="preserve">      4100.330 Training and Seminars</t>
  </si>
  <si>
    <t xml:space="preserve">      4100.360 Web Page Development/Maintenance</t>
  </si>
  <si>
    <t xml:space="preserve">      4100.370 Software/Streaming</t>
  </si>
  <si>
    <t xml:space="preserve">      4100.390 Payroll Processing Fees</t>
  </si>
  <si>
    <t xml:space="preserve">      4100.420 Contributions/Special Events</t>
  </si>
  <si>
    <t xml:space="preserve">      4100.470 Credit card and Bank Expenses</t>
  </si>
  <si>
    <t xml:space="preserve">      4100.510 Insurance</t>
  </si>
  <si>
    <t xml:space="preserve">      4100.520 Workers Comp Insurance</t>
  </si>
  <si>
    <t xml:space="preserve">      4100.600 Professional and Technical</t>
  </si>
  <si>
    <t xml:space="preserve">      4100.625 UFA Emergency Management Services</t>
  </si>
  <si>
    <t xml:space="preserve">      4100.650 SL (Client) County Support Services</t>
  </si>
  <si>
    <t>this is for elections</t>
  </si>
  <si>
    <t xml:space="preserve">      4100.800 Interlocal</t>
  </si>
  <si>
    <t xml:space="preserve">      4100.850 Beer Funds</t>
  </si>
  <si>
    <t xml:space="preserve">      4100.900 Sundry Charges</t>
  </si>
  <si>
    <t xml:space="preserve">      4100.970 Rent</t>
  </si>
  <si>
    <t xml:space="preserve">    Total Administration</t>
  </si>
  <si>
    <t xml:space="preserve">    CARES Act</t>
  </si>
  <si>
    <t xml:space="preserve">      4100.241 COVID Expense and Supplies</t>
  </si>
  <si>
    <t xml:space="preserve">    Total CARES Act</t>
  </si>
  <si>
    <t xml:space="preserve">    Transfers</t>
  </si>
  <si>
    <t xml:space="preserve">      4100.928 Trans to General Fund</t>
  </si>
  <si>
    <t xml:space="preserve">      4100.930 Trans to Capital Fund</t>
  </si>
  <si>
    <t xml:space="preserve">    Total Transfers</t>
  </si>
  <si>
    <t xml:space="preserve">  Total Expenditures:</t>
  </si>
  <si>
    <t>Total Change In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</si>
</sst>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64" fontId="0" fillId="0" borderId="1" xfId="1" applyNumberFormat="1" applyFont="1" applyBorder="1"/>
    <xf numFmtId="43" fontId="0" fillId="0" borderId="0" xfId="0" applyNumberFormat="1"/>
    <xf numFmtId="164" fontId="0" fillId="0" borderId="0" xfId="1" applyNumberFormat="1" applyFont="1" applyFill="1"/>
    <xf numFmtId="164" fontId="0" fillId="2" borderId="0" xfId="1" applyNumberFormat="1" applyFont="1" applyFill="1"/>
    <xf numFmtId="164" fontId="0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year%20forecast%2010-1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rojection"/>
      <sheetName val="5 Year Projection %5"/>
      <sheetName val="Cash Flow"/>
      <sheetName val="B&amp;C Funds"/>
      <sheetName val="Sales Tax"/>
      <sheetName val="SB136 Sales Tax"/>
      <sheetName val="Year - end accruals"/>
      <sheetName val="Magna"/>
    </sheetNames>
    <sheetDataSet>
      <sheetData sheetId="0">
        <row r="9">
          <cell r="H9">
            <v>103209</v>
          </cell>
        </row>
        <row r="10">
          <cell r="H10">
            <v>211262</v>
          </cell>
        </row>
        <row r="29">
          <cell r="H29">
            <v>90140</v>
          </cell>
        </row>
      </sheetData>
      <sheetData sheetId="1"/>
      <sheetData sheetId="2"/>
      <sheetData sheetId="3"/>
      <sheetData sheetId="4"/>
      <sheetData sheetId="5">
        <row r="52">
          <cell r="O52">
            <v>9846</v>
          </cell>
          <cell r="P52">
            <v>20354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1374-C190-4873-8138-A9ED29A1DBCE}">
  <sheetPr>
    <tabColor rgb="FF92D050"/>
    <pageSetUpPr fitToPage="1"/>
  </sheetPr>
  <dimension ref="A1:K137"/>
  <sheetViews>
    <sheetView tabSelected="1" zoomScale="120" zoomScaleNormal="120" workbookViewId="0">
      <pane xSplit="1" ySplit="6" topLeftCell="B116" activePane="bottomRight" state="frozen"/>
      <selection pane="topRight" activeCell="B1" sqref="B1"/>
      <selection pane="bottomLeft" activeCell="A7" sqref="A7"/>
      <selection pane="bottomRight" activeCell="A4" sqref="A4:H136"/>
    </sheetView>
  </sheetViews>
  <sheetFormatPr defaultRowHeight="15" x14ac:dyDescent="0.25"/>
  <cols>
    <col min="1" max="1" width="40.42578125" customWidth="1"/>
    <col min="2" max="2" width="9.140625" customWidth="1"/>
    <col min="3" max="8" width="11.85546875" style="1" customWidth="1"/>
    <col min="9" max="9" width="14" customWidth="1"/>
    <col min="11" max="11" width="11.5703125" bestFit="1" customWidth="1"/>
  </cols>
  <sheetData>
    <row r="1" spans="1:9" hidden="1" x14ac:dyDescent="0.25">
      <c r="A1" t="s">
        <v>0</v>
      </c>
    </row>
    <row r="2" spans="1:9" hidden="1" x14ac:dyDescent="0.25">
      <c r="A2" t="s">
        <v>1</v>
      </c>
    </row>
    <row r="3" spans="1:9" hidden="1" x14ac:dyDescent="0.25"/>
    <row r="4" spans="1:9" x14ac:dyDescent="0.25">
      <c r="A4" t="s">
        <v>2</v>
      </c>
    </row>
    <row r="6" spans="1:9" ht="60.75" thickBot="1" x14ac:dyDescent="0.3"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2" t="s">
        <v>10</v>
      </c>
    </row>
    <row r="7" spans="1:9" x14ac:dyDescent="0.25">
      <c r="A7" t="s">
        <v>11</v>
      </c>
    </row>
    <row r="8" spans="1:9" x14ac:dyDescent="0.25">
      <c r="A8" t="s">
        <v>12</v>
      </c>
    </row>
    <row r="9" spans="1:9" x14ac:dyDescent="0.25">
      <c r="A9" t="s">
        <v>13</v>
      </c>
    </row>
    <row r="10" spans="1:9" x14ac:dyDescent="0.25">
      <c r="A10" t="s">
        <v>14</v>
      </c>
    </row>
    <row r="11" spans="1:9" ht="15.75" thickBot="1" x14ac:dyDescent="0.3">
      <c r="A11" t="s">
        <v>15</v>
      </c>
      <c r="B11">
        <v>3100.3</v>
      </c>
      <c r="C11" s="4">
        <v>203688</v>
      </c>
      <c r="D11" s="4">
        <v>222783</v>
      </c>
      <c r="E11" s="4">
        <v>90291</v>
      </c>
      <c r="F11" s="4">
        <v>204000</v>
      </c>
      <c r="G11" s="4">
        <f>+'[1]5 Year Projection'!$H$10</f>
        <v>211262</v>
      </c>
      <c r="H11" s="4">
        <f>+G11</f>
        <v>211262</v>
      </c>
    </row>
    <row r="12" spans="1:9" x14ac:dyDescent="0.25">
      <c r="A12" t="s">
        <v>16</v>
      </c>
      <c r="C12" s="1">
        <f>+C11</f>
        <v>203688</v>
      </c>
      <c r="D12" s="1">
        <f t="shared" ref="D12:H12" si="0">+D11</f>
        <v>222783</v>
      </c>
      <c r="E12" s="1">
        <f t="shared" si="0"/>
        <v>90291</v>
      </c>
      <c r="F12" s="1">
        <f t="shared" si="0"/>
        <v>204000</v>
      </c>
      <c r="G12" s="1">
        <f t="shared" si="0"/>
        <v>211262</v>
      </c>
      <c r="H12" s="1">
        <f t="shared" si="0"/>
        <v>211262</v>
      </c>
    </row>
    <row r="14" spans="1:9" x14ac:dyDescent="0.25">
      <c r="A14" t="s">
        <v>17</v>
      </c>
    </row>
    <row r="15" spans="1:9" ht="15.75" thickBot="1" x14ac:dyDescent="0.3">
      <c r="A15" t="s">
        <v>18</v>
      </c>
      <c r="B15">
        <v>3100.4</v>
      </c>
      <c r="C15" s="4">
        <v>0</v>
      </c>
      <c r="D15" s="4">
        <v>0</v>
      </c>
      <c r="E15" s="4">
        <v>50</v>
      </c>
      <c r="F15" s="4">
        <v>0</v>
      </c>
      <c r="G15" s="4">
        <v>0</v>
      </c>
      <c r="H15" s="4">
        <v>0</v>
      </c>
    </row>
    <row r="16" spans="1:9" x14ac:dyDescent="0.25">
      <c r="A16" t="s">
        <v>19</v>
      </c>
      <c r="C16" s="1">
        <f>+C15</f>
        <v>0</v>
      </c>
      <c r="D16" s="1">
        <f t="shared" ref="D16:H16" si="1">+D15</f>
        <v>0</v>
      </c>
      <c r="E16" s="1">
        <f t="shared" si="1"/>
        <v>50</v>
      </c>
      <c r="F16" s="1">
        <f t="shared" si="1"/>
        <v>0</v>
      </c>
      <c r="G16" s="1">
        <f t="shared" si="1"/>
        <v>0</v>
      </c>
      <c r="H16" s="1">
        <f t="shared" si="1"/>
        <v>0</v>
      </c>
    </row>
    <row r="18" spans="1:8" x14ac:dyDescent="0.25">
      <c r="A18" t="s">
        <v>20</v>
      </c>
      <c r="C18" s="1">
        <f>+C16+C12</f>
        <v>203688</v>
      </c>
      <c r="D18" s="1">
        <f t="shared" ref="D18:H18" si="2">+D16+D12</f>
        <v>222783</v>
      </c>
      <c r="E18" s="1">
        <f t="shared" si="2"/>
        <v>90341</v>
      </c>
      <c r="F18" s="1">
        <f t="shared" si="2"/>
        <v>204000</v>
      </c>
      <c r="G18" s="1">
        <f t="shared" si="2"/>
        <v>211262</v>
      </c>
      <c r="H18" s="1">
        <f t="shared" si="2"/>
        <v>211262</v>
      </c>
    </row>
    <row r="20" spans="1:8" x14ac:dyDescent="0.25">
      <c r="A20" t="s">
        <v>21</v>
      </c>
    </row>
    <row r="21" spans="1:8" x14ac:dyDescent="0.25">
      <c r="A21" t="s">
        <v>22</v>
      </c>
    </row>
    <row r="22" spans="1:8" ht="15.75" thickBot="1" x14ac:dyDescent="0.3">
      <c r="A22" t="s">
        <v>23</v>
      </c>
      <c r="B22">
        <v>3100.13</v>
      </c>
      <c r="C22" s="4">
        <v>3321</v>
      </c>
      <c r="D22" s="4">
        <v>568</v>
      </c>
      <c r="E22" s="4">
        <v>982</v>
      </c>
      <c r="F22" s="4">
        <v>3400</v>
      </c>
      <c r="G22" s="4">
        <v>3400</v>
      </c>
      <c r="H22" s="4">
        <v>3400</v>
      </c>
    </row>
    <row r="23" spans="1:8" x14ac:dyDescent="0.25">
      <c r="A23" t="s">
        <v>24</v>
      </c>
      <c r="C23" s="1">
        <f>+C22</f>
        <v>3321</v>
      </c>
      <c r="D23" s="1">
        <f t="shared" ref="D23:H23" si="3">+D22</f>
        <v>568</v>
      </c>
      <c r="E23" s="1">
        <f t="shared" si="3"/>
        <v>982</v>
      </c>
      <c r="F23" s="1">
        <f t="shared" si="3"/>
        <v>3400</v>
      </c>
      <c r="G23" s="1">
        <f t="shared" si="3"/>
        <v>3400</v>
      </c>
      <c r="H23" s="1">
        <f t="shared" si="3"/>
        <v>3400</v>
      </c>
    </row>
    <row r="25" spans="1:8" x14ac:dyDescent="0.25">
      <c r="A25" t="s">
        <v>25</v>
      </c>
    </row>
    <row r="26" spans="1:8" ht="15.75" thickBot="1" x14ac:dyDescent="0.3">
      <c r="A26" t="s">
        <v>26</v>
      </c>
      <c r="B26">
        <v>3100.26</v>
      </c>
      <c r="C26" s="4">
        <v>50327</v>
      </c>
      <c r="D26" s="4">
        <v>55225</v>
      </c>
      <c r="E26" s="4">
        <v>19344</v>
      </c>
      <c r="F26" s="4">
        <v>0</v>
      </c>
      <c r="G26" s="4">
        <v>0</v>
      </c>
      <c r="H26" s="4">
        <v>0</v>
      </c>
    </row>
    <row r="27" spans="1:8" x14ac:dyDescent="0.25">
      <c r="A27" t="s">
        <v>27</v>
      </c>
      <c r="C27" s="1">
        <f>+C26</f>
        <v>50327</v>
      </c>
      <c r="D27" s="1">
        <f t="shared" ref="D27:H27" si="4">+D26</f>
        <v>55225</v>
      </c>
      <c r="E27" s="1">
        <f t="shared" si="4"/>
        <v>19344</v>
      </c>
      <c r="F27" s="1">
        <f t="shared" si="4"/>
        <v>0</v>
      </c>
      <c r="G27" s="1">
        <f t="shared" si="4"/>
        <v>0</v>
      </c>
      <c r="H27" s="1">
        <f t="shared" si="4"/>
        <v>0</v>
      </c>
    </row>
    <row r="29" spans="1:8" x14ac:dyDescent="0.25">
      <c r="A29" t="s">
        <v>28</v>
      </c>
    </row>
    <row r="30" spans="1:8" x14ac:dyDescent="0.25">
      <c r="A30" t="s">
        <v>29</v>
      </c>
      <c r="B30">
        <v>3100.261</v>
      </c>
      <c r="C30" s="1">
        <v>0</v>
      </c>
      <c r="D30" s="1">
        <v>200</v>
      </c>
      <c r="E30" s="1">
        <v>200</v>
      </c>
      <c r="F30" s="1">
        <v>49000</v>
      </c>
      <c r="G30" s="1">
        <v>1000</v>
      </c>
      <c r="H30" s="1">
        <v>1000</v>
      </c>
    </row>
    <row r="31" spans="1:8" x14ac:dyDescent="0.25">
      <c r="A31" t="s">
        <v>30</v>
      </c>
      <c r="B31">
        <v>3100.2629999999999</v>
      </c>
      <c r="C31" s="1">
        <v>0</v>
      </c>
      <c r="D31" s="1">
        <v>6122</v>
      </c>
      <c r="E31" s="1">
        <v>0</v>
      </c>
      <c r="F31" s="1">
        <v>0</v>
      </c>
      <c r="G31" s="1">
        <v>0</v>
      </c>
      <c r="H31" s="1">
        <v>0</v>
      </c>
    </row>
    <row r="32" spans="1:8" ht="15.75" thickBot="1" x14ac:dyDescent="0.3">
      <c r="A32" t="s">
        <v>31</v>
      </c>
      <c r="B32">
        <v>3100.2640000000001</v>
      </c>
      <c r="C32" s="4">
        <v>0</v>
      </c>
      <c r="D32" s="4">
        <v>13145</v>
      </c>
      <c r="E32" s="4">
        <v>2055</v>
      </c>
      <c r="F32" s="4">
        <v>0</v>
      </c>
      <c r="G32" s="4">
        <v>4000</v>
      </c>
      <c r="H32" s="4">
        <v>4000</v>
      </c>
    </row>
    <row r="33" spans="1:8" x14ac:dyDescent="0.25">
      <c r="A33" t="s">
        <v>32</v>
      </c>
      <c r="C33" s="1">
        <f>SUM(C30:C32)</f>
        <v>0</v>
      </c>
      <c r="D33" s="1">
        <f t="shared" ref="D33:H33" si="5">SUM(D30:D32)</f>
        <v>19467</v>
      </c>
      <c r="E33" s="1">
        <f t="shared" si="5"/>
        <v>2255</v>
      </c>
      <c r="F33" s="1">
        <f t="shared" si="5"/>
        <v>49000</v>
      </c>
      <c r="G33" s="1">
        <f t="shared" si="5"/>
        <v>5000</v>
      </c>
      <c r="H33" s="1">
        <f t="shared" si="5"/>
        <v>5000</v>
      </c>
    </row>
    <row r="35" spans="1:8" x14ac:dyDescent="0.25">
      <c r="A35" t="s">
        <v>33</v>
      </c>
      <c r="C35" s="1">
        <f>+C33+C27+C23</f>
        <v>53648</v>
      </c>
      <c r="D35" s="1">
        <f t="shared" ref="D35:H35" si="6">+D33+D27+D23</f>
        <v>75260</v>
      </c>
      <c r="E35" s="1">
        <f t="shared" si="6"/>
        <v>22581</v>
      </c>
      <c r="F35" s="1">
        <f t="shared" si="6"/>
        <v>52400</v>
      </c>
      <c r="G35" s="1">
        <f t="shared" si="6"/>
        <v>8400</v>
      </c>
      <c r="H35" s="1">
        <f t="shared" si="6"/>
        <v>8400</v>
      </c>
    </row>
    <row r="37" spans="1:8" x14ac:dyDescent="0.25">
      <c r="A37" t="s">
        <v>34</v>
      </c>
    </row>
    <row r="38" spans="1:8" x14ac:dyDescent="0.25">
      <c r="A38" t="s">
        <v>35</v>
      </c>
    </row>
    <row r="39" spans="1:8" ht="15.75" thickBot="1" x14ac:dyDescent="0.3">
      <c r="A39" t="s">
        <v>36</v>
      </c>
      <c r="B39">
        <v>3100.35</v>
      </c>
      <c r="C39" s="4">
        <v>0</v>
      </c>
      <c r="D39" s="4">
        <v>11735</v>
      </c>
      <c r="E39" s="4">
        <v>8328</v>
      </c>
      <c r="F39" s="4">
        <v>20100</v>
      </c>
      <c r="G39" s="4">
        <f>+'[1]SB136 Sales Tax'!$P$52</f>
        <v>20354</v>
      </c>
      <c r="H39" s="4">
        <f>+G39</f>
        <v>20354</v>
      </c>
    </row>
    <row r="40" spans="1:8" x14ac:dyDescent="0.25">
      <c r="A40" t="s">
        <v>37</v>
      </c>
      <c r="C40" s="1">
        <f>+C39</f>
        <v>0</v>
      </c>
      <c r="D40" s="1">
        <f t="shared" ref="D40:H40" si="7">+D39</f>
        <v>11735</v>
      </c>
      <c r="E40" s="1">
        <f t="shared" si="7"/>
        <v>8328</v>
      </c>
      <c r="F40" s="1">
        <f t="shared" si="7"/>
        <v>20100</v>
      </c>
      <c r="G40" s="1">
        <f t="shared" si="7"/>
        <v>20354</v>
      </c>
      <c r="H40" s="1">
        <f t="shared" si="7"/>
        <v>20354</v>
      </c>
    </row>
    <row r="42" spans="1:8" x14ac:dyDescent="0.25">
      <c r="A42" t="s">
        <v>38</v>
      </c>
    </row>
    <row r="43" spans="1:8" ht="15.75" thickBot="1" x14ac:dyDescent="0.3">
      <c r="A43" t="s">
        <v>39</v>
      </c>
      <c r="B43">
        <v>3100.56</v>
      </c>
      <c r="C43" s="4">
        <v>89850</v>
      </c>
      <c r="D43" s="4">
        <v>90198</v>
      </c>
      <c r="E43" s="4">
        <v>29398</v>
      </c>
      <c r="F43" s="4">
        <v>89900</v>
      </c>
      <c r="G43" s="4">
        <f>+'[1]5 Year Projection'!$H$29</f>
        <v>90140</v>
      </c>
      <c r="H43" s="4">
        <f>+G43</f>
        <v>90140</v>
      </c>
    </row>
    <row r="44" spans="1:8" x14ac:dyDescent="0.25">
      <c r="A44" t="s">
        <v>40</v>
      </c>
      <c r="C44" s="1">
        <f>+C43</f>
        <v>89850</v>
      </c>
      <c r="D44" s="1">
        <f t="shared" ref="D44:H44" si="8">+D43</f>
        <v>90198</v>
      </c>
      <c r="E44" s="1">
        <f t="shared" si="8"/>
        <v>29398</v>
      </c>
      <c r="F44" s="1">
        <f t="shared" si="8"/>
        <v>89900</v>
      </c>
      <c r="G44" s="1">
        <f t="shared" si="8"/>
        <v>90140</v>
      </c>
      <c r="H44" s="1">
        <f t="shared" si="8"/>
        <v>90140</v>
      </c>
    </row>
    <row r="46" spans="1:8" x14ac:dyDescent="0.25">
      <c r="A46" t="s">
        <v>41</v>
      </c>
    </row>
    <row r="47" spans="1:8" ht="15.75" thickBot="1" x14ac:dyDescent="0.3">
      <c r="A47" t="s">
        <v>42</v>
      </c>
      <c r="B47">
        <v>3100.58</v>
      </c>
      <c r="C47" s="4">
        <v>762</v>
      </c>
      <c r="D47" s="4">
        <v>0</v>
      </c>
      <c r="E47" s="4">
        <v>0</v>
      </c>
      <c r="F47" s="4">
        <v>800</v>
      </c>
      <c r="G47" s="4">
        <v>800</v>
      </c>
      <c r="H47" s="4">
        <v>800</v>
      </c>
    </row>
    <row r="48" spans="1:8" x14ac:dyDescent="0.25">
      <c r="A48" t="s">
        <v>43</v>
      </c>
      <c r="C48" s="1">
        <f>+C47</f>
        <v>762</v>
      </c>
      <c r="D48" s="1">
        <f t="shared" ref="D48:H48" si="9">+D47</f>
        <v>0</v>
      </c>
      <c r="E48" s="1">
        <f t="shared" si="9"/>
        <v>0</v>
      </c>
      <c r="F48" s="1">
        <f t="shared" si="9"/>
        <v>800</v>
      </c>
      <c r="G48" s="1">
        <f t="shared" si="9"/>
        <v>800</v>
      </c>
      <c r="H48" s="1">
        <f t="shared" si="9"/>
        <v>800</v>
      </c>
    </row>
    <row r="50" spans="1:8" x14ac:dyDescent="0.25">
      <c r="A50" t="s">
        <v>44</v>
      </c>
    </row>
    <row r="51" spans="1:8" ht="15.75" thickBot="1" x14ac:dyDescent="0.3">
      <c r="A51" t="s">
        <v>45</v>
      </c>
      <c r="B51">
        <v>3100.3209999999999</v>
      </c>
      <c r="C51" s="4">
        <v>0</v>
      </c>
      <c r="D51" s="4">
        <v>0</v>
      </c>
      <c r="E51" s="4">
        <v>46817</v>
      </c>
      <c r="F51" s="4">
        <v>0</v>
      </c>
      <c r="G51" s="4">
        <v>0</v>
      </c>
      <c r="H51" s="4">
        <v>0</v>
      </c>
    </row>
    <row r="52" spans="1:8" x14ac:dyDescent="0.25">
      <c r="A52" t="s">
        <v>46</v>
      </c>
      <c r="C52" s="1">
        <f>+C51</f>
        <v>0</v>
      </c>
      <c r="D52" s="1">
        <f t="shared" ref="D52:H52" si="10">+D51</f>
        <v>0</v>
      </c>
      <c r="E52" s="1">
        <f t="shared" si="10"/>
        <v>46817</v>
      </c>
      <c r="F52" s="1">
        <f t="shared" si="10"/>
        <v>0</v>
      </c>
      <c r="G52" s="1">
        <f t="shared" si="10"/>
        <v>0</v>
      </c>
      <c r="H52" s="1">
        <f t="shared" si="10"/>
        <v>0</v>
      </c>
    </row>
    <row r="54" spans="1:8" x14ac:dyDescent="0.25">
      <c r="A54" t="s">
        <v>47</v>
      </c>
      <c r="C54" s="1">
        <f>+C52+C48+C44+C40</f>
        <v>90612</v>
      </c>
      <c r="D54" s="1">
        <f t="shared" ref="D54:H54" si="11">+D52+D48+D44+D40</f>
        <v>101933</v>
      </c>
      <c r="E54" s="1">
        <f t="shared" si="11"/>
        <v>84543</v>
      </c>
      <c r="F54" s="1">
        <f t="shared" si="11"/>
        <v>110800</v>
      </c>
      <c r="G54" s="1">
        <f t="shared" si="11"/>
        <v>111294</v>
      </c>
      <c r="H54" s="1">
        <f t="shared" si="11"/>
        <v>111294</v>
      </c>
    </row>
    <row r="56" spans="1:8" x14ac:dyDescent="0.25">
      <c r="A56" t="s">
        <v>48</v>
      </c>
    </row>
    <row r="57" spans="1:8" x14ac:dyDescent="0.25">
      <c r="A57" t="s">
        <v>49</v>
      </c>
    </row>
    <row r="58" spans="1:8" x14ac:dyDescent="0.25">
      <c r="A58" t="s">
        <v>50</v>
      </c>
      <c r="B58">
        <v>3100.42</v>
      </c>
      <c r="C58" s="1">
        <v>150</v>
      </c>
      <c r="D58" s="1">
        <v>5666</v>
      </c>
      <c r="E58" s="1">
        <v>500</v>
      </c>
      <c r="F58" s="1">
        <v>200</v>
      </c>
      <c r="G58" s="1">
        <v>200</v>
      </c>
      <c r="H58" s="1">
        <v>200</v>
      </c>
    </row>
    <row r="59" spans="1:8" ht="15.75" thickBot="1" x14ac:dyDescent="0.3">
      <c r="A59" t="s">
        <v>51</v>
      </c>
      <c r="B59">
        <v>3100.45</v>
      </c>
      <c r="C59" s="4">
        <v>0</v>
      </c>
      <c r="D59" s="4">
        <v>1965</v>
      </c>
      <c r="E59" s="4">
        <v>8770</v>
      </c>
      <c r="F59" s="4">
        <v>1400</v>
      </c>
      <c r="G59" s="4">
        <v>1400</v>
      </c>
      <c r="H59" s="4">
        <v>1400</v>
      </c>
    </row>
    <row r="60" spans="1:8" x14ac:dyDescent="0.25">
      <c r="A60" t="s">
        <v>52</v>
      </c>
      <c r="C60" s="1">
        <f>SUM(C58:C59)</f>
        <v>150</v>
      </c>
      <c r="D60" s="1">
        <f t="shared" ref="D60:H60" si="12">SUM(D58:D59)</f>
        <v>7631</v>
      </c>
      <c r="E60" s="1">
        <f t="shared" si="12"/>
        <v>9270</v>
      </c>
      <c r="F60" s="1">
        <f t="shared" si="12"/>
        <v>1600</v>
      </c>
      <c r="G60" s="1">
        <f t="shared" si="12"/>
        <v>1600</v>
      </c>
      <c r="H60" s="1">
        <f t="shared" si="12"/>
        <v>1600</v>
      </c>
    </row>
    <row r="62" spans="1:8" x14ac:dyDescent="0.25">
      <c r="A62" t="s">
        <v>53</v>
      </c>
      <c r="C62" s="1">
        <f>+C60</f>
        <v>150</v>
      </c>
      <c r="D62" s="1">
        <f t="shared" ref="D62:H62" si="13">+D60</f>
        <v>7631</v>
      </c>
      <c r="E62" s="1">
        <f t="shared" si="13"/>
        <v>9270</v>
      </c>
      <c r="F62" s="1">
        <f t="shared" si="13"/>
        <v>1600</v>
      </c>
      <c r="G62" s="1">
        <f t="shared" si="13"/>
        <v>1600</v>
      </c>
      <c r="H62" s="1">
        <f t="shared" si="13"/>
        <v>1600</v>
      </c>
    </row>
    <row r="64" spans="1:8" x14ac:dyDescent="0.25">
      <c r="A64" t="s">
        <v>54</v>
      </c>
    </row>
    <row r="65" spans="1:8" x14ac:dyDescent="0.25">
      <c r="A65" t="s">
        <v>55</v>
      </c>
    </row>
    <row r="66" spans="1:8" ht="15.75" thickBot="1" x14ac:dyDescent="0.3">
      <c r="A66" t="s">
        <v>56</v>
      </c>
      <c r="B66">
        <v>3100.24</v>
      </c>
      <c r="C66" s="4">
        <v>319</v>
      </c>
      <c r="D66" s="4">
        <v>0</v>
      </c>
      <c r="E66" s="4">
        <v>0</v>
      </c>
      <c r="F66" s="4">
        <v>400</v>
      </c>
      <c r="G66" s="4">
        <v>400</v>
      </c>
      <c r="H66" s="4">
        <v>400</v>
      </c>
    </row>
    <row r="67" spans="1:8" x14ac:dyDescent="0.25">
      <c r="A67" t="s">
        <v>57</v>
      </c>
      <c r="C67" s="1">
        <f>+C66</f>
        <v>319</v>
      </c>
      <c r="D67" s="1">
        <f t="shared" ref="D67:H67" si="14">+D66</f>
        <v>0</v>
      </c>
      <c r="E67" s="1">
        <f t="shared" si="14"/>
        <v>0</v>
      </c>
      <c r="F67" s="1">
        <f t="shared" si="14"/>
        <v>400</v>
      </c>
      <c r="G67" s="1">
        <f t="shared" si="14"/>
        <v>400</v>
      </c>
      <c r="H67" s="1">
        <f t="shared" si="14"/>
        <v>400</v>
      </c>
    </row>
    <row r="69" spans="1:8" x14ac:dyDescent="0.25">
      <c r="A69" t="s">
        <v>58</v>
      </c>
    </row>
    <row r="70" spans="1:8" ht="15.75" thickBot="1" x14ac:dyDescent="0.3">
      <c r="A70" t="s">
        <v>59</v>
      </c>
      <c r="B70">
        <v>3100.5</v>
      </c>
      <c r="C70" s="4">
        <v>9590</v>
      </c>
      <c r="D70" s="4">
        <v>8694</v>
      </c>
      <c r="E70" s="4">
        <v>0</v>
      </c>
      <c r="F70" s="4">
        <v>11100</v>
      </c>
      <c r="G70" s="4">
        <v>7019</v>
      </c>
      <c r="H70" s="4">
        <v>7019</v>
      </c>
    </row>
    <row r="71" spans="1:8" x14ac:dyDescent="0.25">
      <c r="A71" t="s">
        <v>60</v>
      </c>
      <c r="C71" s="1">
        <f>+C70</f>
        <v>9590</v>
      </c>
      <c r="D71" s="1">
        <f t="shared" ref="D71:H71" si="15">+D70</f>
        <v>8694</v>
      </c>
      <c r="E71" s="1">
        <f t="shared" si="15"/>
        <v>0</v>
      </c>
      <c r="F71" s="1">
        <f t="shared" si="15"/>
        <v>11100</v>
      </c>
      <c r="G71" s="1">
        <f t="shared" si="15"/>
        <v>7019</v>
      </c>
      <c r="H71" s="1">
        <f t="shared" si="15"/>
        <v>7019</v>
      </c>
    </row>
    <row r="73" spans="1:8" x14ac:dyDescent="0.25">
      <c r="A73" t="s">
        <v>61</v>
      </c>
      <c r="C73" s="1">
        <f>+C71+C67</f>
        <v>9909</v>
      </c>
      <c r="D73" s="1">
        <f t="shared" ref="D73:H73" si="16">+D71+D67</f>
        <v>8694</v>
      </c>
      <c r="E73" s="1">
        <f t="shared" si="16"/>
        <v>0</v>
      </c>
      <c r="F73" s="1">
        <f t="shared" si="16"/>
        <v>11500</v>
      </c>
      <c r="G73" s="1">
        <f t="shared" si="16"/>
        <v>7419</v>
      </c>
      <c r="H73" s="1">
        <f t="shared" si="16"/>
        <v>7419</v>
      </c>
    </row>
    <row r="75" spans="1:8" x14ac:dyDescent="0.25">
      <c r="A75" t="s">
        <v>62</v>
      </c>
    </row>
    <row r="76" spans="1:8" ht="15.75" thickBot="1" x14ac:dyDescent="0.3">
      <c r="A76" t="s">
        <v>63</v>
      </c>
      <c r="B76">
        <v>3600.1</v>
      </c>
      <c r="C76" s="4">
        <v>4304</v>
      </c>
      <c r="D76" s="4">
        <v>6843</v>
      </c>
      <c r="E76" s="4">
        <v>1591</v>
      </c>
      <c r="F76" s="4">
        <v>4400</v>
      </c>
      <c r="G76" s="4">
        <v>4400</v>
      </c>
      <c r="H76" s="4">
        <v>4400</v>
      </c>
    </row>
    <row r="77" spans="1:8" x14ac:dyDescent="0.25">
      <c r="A77" t="s">
        <v>64</v>
      </c>
      <c r="C77" s="1">
        <f>+C76</f>
        <v>4304</v>
      </c>
      <c r="D77" s="1">
        <f t="shared" ref="D77:H77" si="17">+D76</f>
        <v>6843</v>
      </c>
      <c r="E77" s="1">
        <f t="shared" si="17"/>
        <v>1591</v>
      </c>
      <c r="F77" s="1">
        <f t="shared" si="17"/>
        <v>4400</v>
      </c>
      <c r="G77" s="1">
        <f t="shared" si="17"/>
        <v>4400</v>
      </c>
      <c r="H77" s="1">
        <f t="shared" si="17"/>
        <v>4400</v>
      </c>
    </row>
    <row r="79" spans="1:8" x14ac:dyDescent="0.25">
      <c r="A79" t="s">
        <v>65</v>
      </c>
    </row>
    <row r="80" spans="1:8" x14ac:dyDescent="0.25">
      <c r="A80" t="s">
        <v>66</v>
      </c>
    </row>
    <row r="81" spans="1:11" ht="15.75" thickBot="1" x14ac:dyDescent="0.3">
      <c r="A81" t="s">
        <v>67</v>
      </c>
      <c r="B81">
        <v>3600.9</v>
      </c>
      <c r="C81" s="4">
        <v>1330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</row>
    <row r="82" spans="1:11" x14ac:dyDescent="0.25">
      <c r="A82" t="s">
        <v>68</v>
      </c>
      <c r="C82" s="1">
        <f>+C81</f>
        <v>1330</v>
      </c>
      <c r="D82" s="1">
        <f t="shared" ref="D82:H82" si="18">+D81</f>
        <v>0</v>
      </c>
      <c r="E82" s="1">
        <f t="shared" si="18"/>
        <v>0</v>
      </c>
      <c r="F82" s="1">
        <f t="shared" si="18"/>
        <v>0</v>
      </c>
      <c r="G82" s="1">
        <f t="shared" si="18"/>
        <v>0</v>
      </c>
      <c r="H82" s="1">
        <f t="shared" si="18"/>
        <v>0</v>
      </c>
    </row>
    <row r="84" spans="1:11" x14ac:dyDescent="0.25">
      <c r="A84" t="s">
        <v>69</v>
      </c>
      <c r="C84" s="1">
        <f>+C82</f>
        <v>1330</v>
      </c>
      <c r="D84" s="1">
        <f t="shared" ref="D84:H84" si="19">+D82</f>
        <v>0</v>
      </c>
      <c r="E84" s="1">
        <f t="shared" si="19"/>
        <v>0</v>
      </c>
      <c r="F84" s="1">
        <f t="shared" si="19"/>
        <v>0</v>
      </c>
      <c r="G84" s="1">
        <f t="shared" si="19"/>
        <v>0</v>
      </c>
      <c r="H84" s="1">
        <f t="shared" si="19"/>
        <v>0</v>
      </c>
    </row>
    <row r="86" spans="1:11" x14ac:dyDescent="0.25">
      <c r="A86" t="s">
        <v>70</v>
      </c>
    </row>
    <row r="87" spans="1:11" ht="15.75" thickBot="1" x14ac:dyDescent="0.3">
      <c r="A87" t="s">
        <v>71</v>
      </c>
      <c r="B87">
        <v>3800.1</v>
      </c>
      <c r="C87" s="4">
        <v>158480</v>
      </c>
      <c r="D87" s="4">
        <v>192480</v>
      </c>
      <c r="E87" s="4">
        <v>196100</v>
      </c>
      <c r="F87" s="4">
        <v>196100</v>
      </c>
      <c r="G87" s="4">
        <v>220600</v>
      </c>
      <c r="H87" s="4">
        <v>220600</v>
      </c>
      <c r="K87">
        <f>+G87*0.05</f>
        <v>11030</v>
      </c>
    </row>
    <row r="88" spans="1:11" x14ac:dyDescent="0.25">
      <c r="A88" t="s">
        <v>72</v>
      </c>
      <c r="C88" s="1">
        <f>+C87</f>
        <v>158480</v>
      </c>
      <c r="D88" s="1">
        <f t="shared" ref="D88:F88" si="20">+D87</f>
        <v>192480</v>
      </c>
      <c r="E88" s="1">
        <f t="shared" si="20"/>
        <v>196100</v>
      </c>
      <c r="F88" s="1">
        <f t="shared" si="20"/>
        <v>196100</v>
      </c>
      <c r="G88" s="1">
        <v>220600</v>
      </c>
      <c r="H88" s="1">
        <f t="shared" ref="H88" si="21">+H87</f>
        <v>220600</v>
      </c>
    </row>
    <row r="90" spans="1:11" x14ac:dyDescent="0.25">
      <c r="A90" t="s">
        <v>73</v>
      </c>
      <c r="C90" s="1">
        <f>+C88+C84+C77+C73+C62+C54+C35+C18</f>
        <v>522121</v>
      </c>
      <c r="D90" s="1">
        <f t="shared" ref="D90:H90" si="22">+D88+D84+D77+D73+D62+D54+D35+D18</f>
        <v>615624</v>
      </c>
      <c r="E90" s="1">
        <f t="shared" si="22"/>
        <v>404426</v>
      </c>
      <c r="F90" s="1">
        <f t="shared" si="22"/>
        <v>580800</v>
      </c>
      <c r="G90" s="1">
        <f t="shared" si="22"/>
        <v>564975</v>
      </c>
      <c r="H90" s="1">
        <f t="shared" si="22"/>
        <v>564975</v>
      </c>
      <c r="K90" s="5"/>
    </row>
    <row r="92" spans="1:11" x14ac:dyDescent="0.25">
      <c r="A92" t="s">
        <v>74</v>
      </c>
    </row>
    <row r="93" spans="1:11" x14ac:dyDescent="0.25">
      <c r="A93" t="s">
        <v>75</v>
      </c>
    </row>
    <row r="94" spans="1:11" x14ac:dyDescent="0.25">
      <c r="A94" t="s">
        <v>76</v>
      </c>
      <c r="B94">
        <v>4100.1000000000004</v>
      </c>
      <c r="C94" s="1">
        <v>74132</v>
      </c>
      <c r="D94" s="1">
        <v>78891</v>
      </c>
      <c r="E94" s="1">
        <f>50998-4681.9</f>
        <v>46316.1</v>
      </c>
      <c r="F94" s="1">
        <v>74200</v>
      </c>
      <c r="G94" s="1">
        <v>74200</v>
      </c>
      <c r="H94" s="1">
        <v>74200</v>
      </c>
    </row>
    <row r="95" spans="1:11" x14ac:dyDescent="0.25">
      <c r="A95" t="s">
        <v>77</v>
      </c>
      <c r="B95">
        <v>4100.13</v>
      </c>
      <c r="C95" s="1">
        <v>0</v>
      </c>
      <c r="D95" s="1">
        <v>3995</v>
      </c>
      <c r="E95" s="1">
        <v>0</v>
      </c>
      <c r="F95" s="1">
        <v>0</v>
      </c>
      <c r="G95" s="1">
        <v>0</v>
      </c>
      <c r="H95" s="1">
        <v>0</v>
      </c>
    </row>
    <row r="96" spans="1:11" x14ac:dyDescent="0.25">
      <c r="A96" t="s">
        <v>78</v>
      </c>
      <c r="B96">
        <v>4100.1499999999996</v>
      </c>
      <c r="C96" s="1">
        <v>0</v>
      </c>
      <c r="D96" s="1">
        <v>1823</v>
      </c>
      <c r="E96" s="1">
        <v>3149.6</v>
      </c>
      <c r="F96" s="1">
        <v>0</v>
      </c>
      <c r="G96" s="1">
        <v>0</v>
      </c>
      <c r="H96" s="1">
        <v>0</v>
      </c>
    </row>
    <row r="97" spans="1:9" x14ac:dyDescent="0.25">
      <c r="A97" t="s">
        <v>79</v>
      </c>
      <c r="B97">
        <v>4100.16</v>
      </c>
      <c r="C97" s="1">
        <v>0</v>
      </c>
      <c r="D97" s="1">
        <v>426</v>
      </c>
      <c r="E97" s="1">
        <v>736.6</v>
      </c>
      <c r="F97" s="1">
        <v>0</v>
      </c>
      <c r="G97" s="1">
        <v>0</v>
      </c>
      <c r="H97" s="1">
        <v>0</v>
      </c>
    </row>
    <row r="98" spans="1:9" x14ac:dyDescent="0.25">
      <c r="A98" t="s">
        <v>80</v>
      </c>
      <c r="B98">
        <v>4100.2</v>
      </c>
      <c r="C98" s="1">
        <v>0</v>
      </c>
      <c r="D98" s="1">
        <v>877</v>
      </c>
      <c r="E98" s="1">
        <v>0</v>
      </c>
      <c r="F98" s="1">
        <v>900</v>
      </c>
      <c r="G98" s="1">
        <v>500</v>
      </c>
      <c r="H98" s="1">
        <v>500</v>
      </c>
    </row>
    <row r="99" spans="1:9" x14ac:dyDescent="0.25">
      <c r="A99" t="s">
        <v>81</v>
      </c>
      <c r="B99">
        <v>4100.21</v>
      </c>
      <c r="C99" s="1">
        <v>0</v>
      </c>
      <c r="D99" s="1">
        <v>278</v>
      </c>
      <c r="E99" s="1">
        <v>25</v>
      </c>
      <c r="F99" s="1">
        <v>100</v>
      </c>
      <c r="G99" s="1">
        <v>100</v>
      </c>
      <c r="H99" s="1">
        <v>100</v>
      </c>
    </row>
    <row r="100" spans="1:9" x14ac:dyDescent="0.25">
      <c r="A100" t="s">
        <v>82</v>
      </c>
      <c r="B100">
        <v>4100.22</v>
      </c>
      <c r="C100" s="1">
        <v>427</v>
      </c>
      <c r="D100" s="1">
        <v>260</v>
      </c>
      <c r="E100" s="1">
        <v>0</v>
      </c>
      <c r="F100" s="1">
        <v>2000</v>
      </c>
      <c r="G100" s="1">
        <v>2000</v>
      </c>
      <c r="H100" s="1">
        <v>2000</v>
      </c>
    </row>
    <row r="101" spans="1:9" x14ac:dyDescent="0.25">
      <c r="A101" t="s">
        <v>83</v>
      </c>
      <c r="B101">
        <v>4100.2299999999996</v>
      </c>
      <c r="C101" s="1">
        <v>0</v>
      </c>
      <c r="D101" s="1">
        <v>0</v>
      </c>
      <c r="E101" s="1">
        <v>0</v>
      </c>
      <c r="F101" s="1">
        <v>1000</v>
      </c>
      <c r="G101" s="1">
        <v>1000</v>
      </c>
      <c r="H101" s="1">
        <v>1000</v>
      </c>
    </row>
    <row r="102" spans="1:9" x14ac:dyDescent="0.25">
      <c r="A102" t="s">
        <v>84</v>
      </c>
      <c r="B102">
        <v>4100.24</v>
      </c>
      <c r="C102" s="1">
        <v>1578</v>
      </c>
      <c r="D102" s="1">
        <v>170</v>
      </c>
      <c r="E102" s="1">
        <v>0</v>
      </c>
      <c r="F102" s="1">
        <v>1000</v>
      </c>
      <c r="G102" s="1">
        <v>1000</v>
      </c>
      <c r="H102" s="1">
        <v>1000</v>
      </c>
    </row>
    <row r="103" spans="1:9" x14ac:dyDescent="0.25">
      <c r="A103" t="s">
        <v>85</v>
      </c>
      <c r="B103">
        <v>4100.25</v>
      </c>
      <c r="C103" s="1">
        <v>1798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</row>
    <row r="104" spans="1:9" x14ac:dyDescent="0.25">
      <c r="A104" t="s">
        <v>86</v>
      </c>
      <c r="B104">
        <v>4100.2550000000001</v>
      </c>
      <c r="C104" s="1">
        <v>395</v>
      </c>
      <c r="D104" s="1">
        <v>228</v>
      </c>
      <c r="E104" s="1">
        <v>516</v>
      </c>
      <c r="F104" s="1">
        <v>200</v>
      </c>
      <c r="G104" s="1">
        <v>200</v>
      </c>
      <c r="H104" s="1">
        <v>200</v>
      </c>
    </row>
    <row r="105" spans="1:9" x14ac:dyDescent="0.25">
      <c r="A105" t="s">
        <v>87</v>
      </c>
      <c r="B105">
        <v>4100.28</v>
      </c>
      <c r="C105" s="1">
        <v>0</v>
      </c>
      <c r="D105" s="1">
        <v>100</v>
      </c>
      <c r="E105" s="1">
        <v>93</v>
      </c>
      <c r="F105" s="1">
        <v>100</v>
      </c>
      <c r="G105" s="1">
        <v>100</v>
      </c>
      <c r="H105" s="1">
        <v>100</v>
      </c>
    </row>
    <row r="106" spans="1:9" x14ac:dyDescent="0.25">
      <c r="A106" t="s">
        <v>88</v>
      </c>
      <c r="B106">
        <v>4100.3100000000004</v>
      </c>
      <c r="C106" s="1">
        <v>0</v>
      </c>
      <c r="D106" s="1">
        <v>10273</v>
      </c>
      <c r="E106" s="1">
        <v>0</v>
      </c>
      <c r="F106" s="6">
        <v>7000</v>
      </c>
      <c r="G106" s="7">
        <v>35000</v>
      </c>
      <c r="H106" s="7">
        <v>35000</v>
      </c>
      <c r="I106" t="s">
        <v>89</v>
      </c>
    </row>
    <row r="107" spans="1:9" x14ac:dyDescent="0.25">
      <c r="A107" t="s">
        <v>90</v>
      </c>
      <c r="B107">
        <v>4100.32</v>
      </c>
      <c r="C107" s="1">
        <v>0</v>
      </c>
      <c r="D107" s="1">
        <v>2144</v>
      </c>
      <c r="E107" s="1">
        <v>0</v>
      </c>
      <c r="F107" s="1">
        <v>0</v>
      </c>
      <c r="G107" s="1">
        <v>5000</v>
      </c>
      <c r="H107" s="1">
        <v>5000</v>
      </c>
      <c r="I107" t="s">
        <v>91</v>
      </c>
    </row>
    <row r="108" spans="1:9" x14ac:dyDescent="0.25">
      <c r="A108" t="s">
        <v>92</v>
      </c>
      <c r="B108">
        <v>4100.33</v>
      </c>
      <c r="C108" s="1">
        <v>124</v>
      </c>
      <c r="D108" s="1">
        <v>120</v>
      </c>
      <c r="E108" s="1">
        <v>0</v>
      </c>
      <c r="F108" s="1">
        <v>1000</v>
      </c>
      <c r="G108" s="1">
        <v>1000</v>
      </c>
      <c r="H108" s="1">
        <v>1000</v>
      </c>
    </row>
    <row r="109" spans="1:9" x14ac:dyDescent="0.25">
      <c r="A109" t="s">
        <v>93</v>
      </c>
      <c r="B109">
        <v>4100.3599999999997</v>
      </c>
      <c r="C109" s="1">
        <v>0</v>
      </c>
      <c r="D109" s="1">
        <v>270</v>
      </c>
      <c r="E109" s="1">
        <v>300</v>
      </c>
      <c r="F109" s="1">
        <v>0</v>
      </c>
      <c r="G109" s="1">
        <v>300</v>
      </c>
      <c r="H109" s="1">
        <v>300</v>
      </c>
    </row>
    <row r="110" spans="1:9" x14ac:dyDescent="0.25">
      <c r="A110" t="s">
        <v>94</v>
      </c>
      <c r="B110">
        <v>4100.37</v>
      </c>
      <c r="C110" s="1">
        <v>944</v>
      </c>
      <c r="D110" s="1">
        <v>237</v>
      </c>
      <c r="E110" s="1">
        <v>286</v>
      </c>
      <c r="F110" s="1">
        <v>0</v>
      </c>
      <c r="G110" s="1">
        <v>0</v>
      </c>
      <c r="H110" s="1">
        <v>0</v>
      </c>
    </row>
    <row r="111" spans="1:9" x14ac:dyDescent="0.25">
      <c r="A111" t="s">
        <v>95</v>
      </c>
      <c r="B111">
        <v>4100.3900000000003</v>
      </c>
      <c r="C111" s="1">
        <v>0</v>
      </c>
      <c r="D111" s="1">
        <v>436</v>
      </c>
      <c r="E111" s="1">
        <v>0</v>
      </c>
      <c r="F111" s="1">
        <v>900</v>
      </c>
      <c r="G111" s="1">
        <v>900</v>
      </c>
      <c r="H111" s="1">
        <v>900</v>
      </c>
    </row>
    <row r="112" spans="1:9" x14ac:dyDescent="0.25">
      <c r="A112" t="s">
        <v>96</v>
      </c>
      <c r="B112">
        <v>4100.42</v>
      </c>
      <c r="C112" s="1">
        <v>0</v>
      </c>
      <c r="D112" s="1">
        <v>762</v>
      </c>
      <c r="E112" s="1">
        <v>7700</v>
      </c>
      <c r="F112" s="1">
        <v>7300</v>
      </c>
      <c r="G112" s="1">
        <v>5000</v>
      </c>
      <c r="H112" s="1">
        <v>5000</v>
      </c>
    </row>
    <row r="113" spans="1:10" x14ac:dyDescent="0.25">
      <c r="A113" t="s">
        <v>97</v>
      </c>
      <c r="B113">
        <v>4100.47</v>
      </c>
      <c r="C113" s="1">
        <v>186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</row>
    <row r="114" spans="1:10" x14ac:dyDescent="0.25">
      <c r="A114" t="s">
        <v>98</v>
      </c>
      <c r="B114">
        <v>4100.51</v>
      </c>
      <c r="C114" s="1">
        <v>8567</v>
      </c>
      <c r="D114" s="1">
        <v>19207</v>
      </c>
      <c r="E114" s="1">
        <v>9482</v>
      </c>
      <c r="F114" s="1">
        <v>24000</v>
      </c>
      <c r="G114" s="1">
        <v>24000</v>
      </c>
      <c r="H114" s="1">
        <v>24000</v>
      </c>
    </row>
    <row r="115" spans="1:10" x14ac:dyDescent="0.25">
      <c r="A115" t="s">
        <v>99</v>
      </c>
      <c r="B115">
        <v>4100.5200000000004</v>
      </c>
      <c r="C115" s="1">
        <v>0</v>
      </c>
      <c r="D115" s="1">
        <v>1219</v>
      </c>
      <c r="E115" s="1">
        <v>2118</v>
      </c>
      <c r="F115" s="1">
        <v>1300</v>
      </c>
      <c r="G115" s="1">
        <v>1000</v>
      </c>
      <c r="H115" s="1">
        <v>1000</v>
      </c>
    </row>
    <row r="116" spans="1:10" x14ac:dyDescent="0.25">
      <c r="A116" t="s">
        <v>100</v>
      </c>
      <c r="B116">
        <v>4100.6000000000004</v>
      </c>
      <c r="C116" s="1">
        <v>10115</v>
      </c>
      <c r="D116" s="1">
        <v>5288</v>
      </c>
      <c r="E116" s="1">
        <v>7116</v>
      </c>
      <c r="F116" s="1">
        <v>30000</v>
      </c>
      <c r="G116" s="1">
        <v>20000</v>
      </c>
      <c r="H116" s="1">
        <v>20000</v>
      </c>
    </row>
    <row r="117" spans="1:10" x14ac:dyDescent="0.25">
      <c r="A117" t="s">
        <v>101</v>
      </c>
      <c r="B117">
        <v>4100.625</v>
      </c>
      <c r="G117" s="1">
        <v>10000</v>
      </c>
      <c r="H117" s="1">
        <v>10000</v>
      </c>
    </row>
    <row r="118" spans="1:10" x14ac:dyDescent="0.25">
      <c r="A118" t="s">
        <v>102</v>
      </c>
      <c r="B118">
        <v>4100.6499999999996</v>
      </c>
      <c r="C118" s="1">
        <v>-365</v>
      </c>
      <c r="D118" s="1">
        <v>9876</v>
      </c>
      <c r="E118" s="1">
        <v>5056</v>
      </c>
      <c r="F118" s="6">
        <v>44600</v>
      </c>
      <c r="G118" s="6">
        <v>38000</v>
      </c>
      <c r="H118" s="6">
        <f>44600-6600</f>
        <v>38000</v>
      </c>
      <c r="I118" t="s">
        <v>103</v>
      </c>
      <c r="J118" t="s">
        <v>89</v>
      </c>
    </row>
    <row r="119" spans="1:10" x14ac:dyDescent="0.25">
      <c r="A119" t="s">
        <v>104</v>
      </c>
      <c r="B119">
        <v>4100.8</v>
      </c>
      <c r="C119" s="1">
        <v>363641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</row>
    <row r="120" spans="1:10" x14ac:dyDescent="0.25">
      <c r="A120" t="s">
        <v>105</v>
      </c>
      <c r="B120">
        <v>4100.8500000000004</v>
      </c>
      <c r="C120" s="1">
        <v>0</v>
      </c>
      <c r="D120" s="1">
        <v>0</v>
      </c>
      <c r="E120" s="1">
        <v>0</v>
      </c>
      <c r="F120" s="1">
        <v>800</v>
      </c>
      <c r="G120" s="1">
        <v>800</v>
      </c>
      <c r="H120" s="1">
        <v>800</v>
      </c>
    </row>
    <row r="121" spans="1:10" x14ac:dyDescent="0.25">
      <c r="A121" t="s">
        <v>106</v>
      </c>
      <c r="B121">
        <v>4100.8999999999996</v>
      </c>
      <c r="C121" s="1">
        <v>203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</row>
    <row r="122" spans="1:10" ht="15.75" thickBot="1" x14ac:dyDescent="0.3">
      <c r="A122" t="s">
        <v>107</v>
      </c>
      <c r="B122">
        <v>4100.97</v>
      </c>
      <c r="C122" s="4">
        <v>0</v>
      </c>
      <c r="D122" s="4">
        <v>0</v>
      </c>
      <c r="E122" s="4">
        <v>0</v>
      </c>
      <c r="F122" s="4">
        <v>500</v>
      </c>
      <c r="G122" s="4">
        <v>500</v>
      </c>
      <c r="H122" s="4">
        <v>500</v>
      </c>
    </row>
    <row r="123" spans="1:10" x14ac:dyDescent="0.25">
      <c r="A123" t="s">
        <v>108</v>
      </c>
      <c r="C123" s="1">
        <f>SUM(C94:C122)</f>
        <v>461745</v>
      </c>
      <c r="D123" s="1">
        <f t="shared" ref="D123:H123" si="23">SUM(D94:D122)</f>
        <v>136880</v>
      </c>
      <c r="E123" s="1">
        <f t="shared" si="23"/>
        <v>82894.299999999988</v>
      </c>
      <c r="F123" s="1">
        <f t="shared" si="23"/>
        <v>196900</v>
      </c>
      <c r="G123" s="1">
        <f t="shared" si="23"/>
        <v>220600</v>
      </c>
      <c r="H123" s="1">
        <f t="shared" si="23"/>
        <v>220600</v>
      </c>
    </row>
    <row r="125" spans="1:10" x14ac:dyDescent="0.25">
      <c r="A125" t="s">
        <v>109</v>
      </c>
    </row>
    <row r="126" spans="1:10" ht="15.75" thickBot="1" x14ac:dyDescent="0.3">
      <c r="A126" t="s">
        <v>110</v>
      </c>
      <c r="B126">
        <v>4100.241</v>
      </c>
      <c r="C126" s="4">
        <v>0</v>
      </c>
      <c r="D126" s="4">
        <v>0</v>
      </c>
      <c r="E126" s="4">
        <v>9687</v>
      </c>
      <c r="F126" s="4">
        <v>0</v>
      </c>
      <c r="G126" s="4">
        <v>0</v>
      </c>
      <c r="H126" s="4">
        <v>0</v>
      </c>
    </row>
    <row r="127" spans="1:10" x14ac:dyDescent="0.25">
      <c r="A127" t="s">
        <v>111</v>
      </c>
      <c r="C127" s="1">
        <f>+C126</f>
        <v>0</v>
      </c>
      <c r="D127" s="1">
        <f t="shared" ref="D127:H127" si="24">+D126</f>
        <v>0</v>
      </c>
      <c r="E127" s="1">
        <f t="shared" si="24"/>
        <v>9687</v>
      </c>
      <c r="F127" s="1">
        <f t="shared" si="24"/>
        <v>0</v>
      </c>
      <c r="G127" s="1">
        <f t="shared" si="24"/>
        <v>0</v>
      </c>
      <c r="H127" s="1">
        <f t="shared" si="24"/>
        <v>0</v>
      </c>
    </row>
    <row r="129" spans="1:8" x14ac:dyDescent="0.25">
      <c r="A129" t="s">
        <v>112</v>
      </c>
    </row>
    <row r="130" spans="1:8" x14ac:dyDescent="0.25">
      <c r="A130" t="s">
        <v>113</v>
      </c>
      <c r="B130">
        <v>4100.9279999999999</v>
      </c>
      <c r="C130" s="1">
        <v>0</v>
      </c>
      <c r="D130" s="1">
        <v>431010</v>
      </c>
      <c r="E130" s="1">
        <v>140737</v>
      </c>
      <c r="F130" s="1">
        <v>363800</v>
      </c>
      <c r="G130" s="1">
        <v>344375</v>
      </c>
      <c r="H130" s="1">
        <v>344375</v>
      </c>
    </row>
    <row r="131" spans="1:8" ht="15.75" thickBot="1" x14ac:dyDescent="0.3">
      <c r="A131" t="s">
        <v>114</v>
      </c>
      <c r="B131">
        <v>4100.93</v>
      </c>
      <c r="C131" s="4">
        <v>0</v>
      </c>
      <c r="D131" s="4">
        <v>179000</v>
      </c>
      <c r="E131" s="4">
        <v>0</v>
      </c>
      <c r="F131" s="4">
        <v>20100</v>
      </c>
      <c r="G131" s="4">
        <v>0</v>
      </c>
      <c r="H131" s="4">
        <v>0</v>
      </c>
    </row>
    <row r="132" spans="1:8" x14ac:dyDescent="0.25">
      <c r="A132" t="s">
        <v>115</v>
      </c>
      <c r="C132" s="1">
        <f>SUM(C130:C131)</f>
        <v>0</v>
      </c>
      <c r="D132" s="1">
        <f t="shared" ref="D132:H132" si="25">SUM(D130:D131)</f>
        <v>610010</v>
      </c>
      <c r="E132" s="1">
        <f t="shared" si="25"/>
        <v>140737</v>
      </c>
      <c r="F132" s="1">
        <f t="shared" si="25"/>
        <v>383900</v>
      </c>
      <c r="G132" s="1">
        <f t="shared" si="25"/>
        <v>344375</v>
      </c>
      <c r="H132" s="1">
        <f t="shared" si="25"/>
        <v>344375</v>
      </c>
    </row>
    <row r="134" spans="1:8" ht="15.75" thickBot="1" x14ac:dyDescent="0.3">
      <c r="A134" t="s">
        <v>116</v>
      </c>
      <c r="C134" s="4">
        <f>+C132+C127+C123</f>
        <v>461745</v>
      </c>
      <c r="D134" s="4">
        <f t="shared" ref="D134:H134" si="26">+D132+D127+D123</f>
        <v>746890</v>
      </c>
      <c r="E134" s="4">
        <f t="shared" si="26"/>
        <v>233318.3</v>
      </c>
      <c r="F134" s="4">
        <f t="shared" si="26"/>
        <v>580800</v>
      </c>
      <c r="G134" s="4">
        <f t="shared" si="26"/>
        <v>564975</v>
      </c>
      <c r="H134" s="4">
        <f t="shared" si="26"/>
        <v>564975</v>
      </c>
    </row>
    <row r="136" spans="1:8" ht="15.75" thickBot="1" x14ac:dyDescent="0.3">
      <c r="A136" t="s">
        <v>117</v>
      </c>
      <c r="C136" s="8">
        <f>+C90-C134</f>
        <v>60376</v>
      </c>
      <c r="D136" s="8">
        <f t="shared" ref="D136:H136" si="27">+D90-D134</f>
        <v>-131266</v>
      </c>
      <c r="E136" s="8">
        <f t="shared" si="27"/>
        <v>171107.7</v>
      </c>
      <c r="F136" s="8">
        <f t="shared" si="27"/>
        <v>0</v>
      </c>
      <c r="G136" s="8">
        <f t="shared" si="27"/>
        <v>0</v>
      </c>
      <c r="H136" s="8">
        <f t="shared" si="27"/>
        <v>0</v>
      </c>
    </row>
    <row r="137" spans="1:8" ht="15.75" thickTop="1" x14ac:dyDescent="0.25"/>
  </sheetData>
  <pageMargins left="0.7" right="0.7" top="0.75" bottom="0.75" header="0.3" footer="0.3"/>
  <pageSetup scale="74" fitToHeight="0" orientation="portrait" r:id="rId1"/>
  <headerFooter>
    <oddHeader>&amp;C&amp;"-,Bold"&amp;12MUNICIPAL SERVICES DISTRICT
Approved Budget 2021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4042-957D-4668-A443-C100781A1D2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Emigration Canyon</vt:lpstr>
      <vt:lpstr>Sheet1</vt:lpstr>
      <vt:lpstr>'Emigration Canyon'!Print_Area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Howard</dc:creator>
  <cp:lastModifiedBy>Marla Howard</cp:lastModifiedBy>
  <cp:lastPrinted>2020-10-28T15:35:35Z</cp:lastPrinted>
  <dcterms:created xsi:type="dcterms:W3CDTF">2020-10-28T15:31:06Z</dcterms:created>
  <dcterms:modified xsi:type="dcterms:W3CDTF">2020-10-28T15:35:41Z</dcterms:modified>
</cp:coreProperties>
</file>